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'Debiti'!$A$1:$AB$91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<sst xmlns="http://schemas.openxmlformats.org/spreadsheetml/2006/main" count="493" uniqueCount="236">
  <si>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</si>
  <si>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</si>
  <si>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</si>
  <si>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</si>
  <si>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</si>
  <si>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</si>
  <si>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</si>
  <si>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</si>
  <si>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</si>
  <si>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</si>
  <si>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</si>
  <si>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</si>
  <si>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</si>
  <si>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</si>
  <si>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</si>
  <si>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</si>
  <si>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</si>
  <si>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</si>
  <si>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</si>
  <si>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</si>
  <si>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</si>
  <si>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</si>
  <si>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</si>
  <si>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</si>
  <si>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</si>
  <si>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</si>
  <si>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</si>
  <si>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</si>
  <si>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</si>
  <si>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</si>
  <si>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</si>
  <si>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</si>
  <si>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</si>
  <si>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</si>
  <si>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</si>
  <si>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</si>
  <si>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</si>
  <si>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</si>
  <si>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</si>
  <si>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</si>
  <si>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</si>
  <si>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</si>
  <si>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</si>
  <si>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</si>
  <si>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</si>
  <si>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</si>
  <si>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</si>
  <si>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</si>
  <si>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</si>
  <si>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</si>
  <si>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</si>
  <si>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</si>
  <si>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</si>
  <si>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</si>
  <si>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</si>
  <si>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</si>
  <si>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</si>
  <si>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</si>
  <si>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</si>
  <si>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</si>
  <si>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</si>
  <si>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</si>
  <si>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</si>
  <si>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</si>
  <si>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</si>
  <si>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</si>
  <si>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</si>
  <si>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</si>
  <si>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</si>
  <si>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</si>
  <si>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</si>
  <si>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</si>
  <si>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</si>
  <si>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</si>
  <si>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</si>
  <si>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</si>
  <si>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</si>
  <si>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</si>
  <si>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</si>
  <si>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</si>
  <si>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</si>
  <si>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</si>
  <si>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</si>
  <si>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</si>
  <si>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</si>
  <si>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</si>
  <si>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</si>
  <si>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</si>
  <si>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</si>
  <si>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</si>
  <si>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</si>
  <si>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</si>
  <si>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</si>
  <si>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</si>
  <si>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</si>
  <si>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</si>
  <si>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</si>
  <si>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</si>
  <si>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</si>
  <si>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</si>
  <si>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</si>
  <si>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</si>
  <si>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</si>
  <si>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</si>
  <si>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</si>
  <si>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</si>
  <si>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</si>
  <si>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</si>
  <si>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</si>
  <si>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</si>
  <si>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</si>
  <si>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</si>
  <si>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</si>
  <si>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Frassino</t>
  </si>
  <si>
    <t>Ammontare Complessivo dei Debiti e del Numero delle Imprese Creditrici - Elenco Fatture da Pagare Anno 2021</t>
  </si>
  <si>
    <t>29/12/2021</t>
  </si>
  <si>
    <t>155</t>
  </si>
  <si>
    <t>25/12/2021</t>
  </si>
  <si>
    <t>MATERIALE VARIO DI CONSUMO PER MANUTENZIONE E GESTIONE STRADE</t>
  </si>
  <si>
    <t>SI</t>
  </si>
  <si>
    <t>ZE43498E15</t>
  </si>
  <si>
    <t>27/12/2021</t>
  </si>
  <si>
    <t>BERNARDI DI BERNARDI ASSUNTA &amp; C. S.N.C.</t>
  </si>
  <si>
    <t>02348650041</t>
  </si>
  <si>
    <t>SERVIZIO TECNICO</t>
  </si>
  <si>
    <t/>
  </si>
  <si>
    <t>24/01/2022</t>
  </si>
  <si>
    <t>29/10/2014</t>
  </si>
  <si>
    <t>797</t>
  </si>
  <si>
    <t>21/10/2014</t>
  </si>
  <si>
    <t>FATTURA FORNITORE N. 797 DEL 21/10/2014 C.V.A.F.</t>
  </si>
  <si>
    <t>NO</t>
  </si>
  <si>
    <t>23/10/2014</t>
  </si>
  <si>
    <t>CENTRO VENDITA ASSISTENZA FOTOCOPIATRICI</t>
  </si>
  <si>
    <t>01856980048</t>
  </si>
  <si>
    <t>SERVIZIO  FINANZIARIO</t>
  </si>
  <si>
    <t>22/11/2014</t>
  </si>
  <si>
    <t>27/02/2015</t>
  </si>
  <si>
    <t>56</t>
  </si>
  <si>
    <t>22/01/2014</t>
  </si>
  <si>
    <t>FATT. N. 56 DEL 22/01/2014 PER NOLEGGIO FOTOCOPIATORE</t>
  </si>
  <si>
    <t>ZA4136567C</t>
  </si>
  <si>
    <t>*</t>
  </si>
  <si>
    <t>29/03/2015</t>
  </si>
  <si>
    <t>206</t>
  </si>
  <si>
    <t>20/03/2014</t>
  </si>
  <si>
    <t>FATT. N. 206 DEL 20/03/2014 PER NOLEGGIO FOTOCOPIATORE</t>
  </si>
  <si>
    <t>31/12/2016</t>
  </si>
  <si>
    <t>FATTPA 2_16</t>
  </si>
  <si>
    <t>30/12/2016</t>
  </si>
  <si>
    <t>NOLEGGIO FOTOCOPIATORE</t>
  </si>
  <si>
    <t>Z2D1CC997F</t>
  </si>
  <si>
    <t>28/02/2017</t>
  </si>
  <si>
    <t>31/12/2021</t>
  </si>
  <si>
    <t>SF00045225</t>
  </si>
  <si>
    <t>30/12/2021</t>
  </si>
  <si>
    <t>manuntenzione impianti ip  - anno 2021</t>
  </si>
  <si>
    <t>Z86211F739</t>
  </si>
  <si>
    <t>ENEL SOLE</t>
  </si>
  <si>
    <t>05999811002</t>
  </si>
  <si>
    <t>02322600541</t>
  </si>
  <si>
    <t>30/01/2022</t>
  </si>
  <si>
    <t>00641/12</t>
  </si>
  <si>
    <t>INVIO TELEMATICO LIQUIDAZIONI IVA PERIODICHE ANNO 2021</t>
  </si>
  <si>
    <t>Z7230B746E</t>
  </si>
  <si>
    <t>ENTI REV s.r.l.</t>
  </si>
  <si>
    <t>02037190044</t>
  </si>
  <si>
    <t>28/01/2022</t>
  </si>
  <si>
    <t>28/12/2021</t>
  </si>
  <si>
    <t>00452/05</t>
  </si>
  <si>
    <t>23/12/2021</t>
  </si>
  <si>
    <t>DENUNCIA INFORTUNIO - CIVALLERI ENRICO.</t>
  </si>
  <si>
    <t>Z86344B9DE</t>
  </si>
  <si>
    <t>ENTI SERVICE</t>
  </si>
  <si>
    <t>02650070044</t>
  </si>
  <si>
    <t>23/01/2022</t>
  </si>
  <si>
    <t>00390/05</t>
  </si>
  <si>
    <t>22/12/2021</t>
  </si>
  <si>
    <t>COLLOCAMENTO ONLINE</t>
  </si>
  <si>
    <t>Z9E32BCC95</t>
  </si>
  <si>
    <t>21/01/2022</t>
  </si>
  <si>
    <t>CANONE TRIMESTRALE IV TRIMESTRE</t>
  </si>
  <si>
    <t>Z2A2208F81</t>
  </si>
  <si>
    <t>00455/05</t>
  </si>
  <si>
    <t>PRATICA DI CESSAZIONE DIPENDENTE</t>
  </si>
  <si>
    <t>25/10/2021</t>
  </si>
  <si>
    <t>2PA</t>
  </si>
  <si>
    <t>20/10/2021</t>
  </si>
  <si>
    <t>INTERVENTO IN FRASSINO DI DI SMONTAGGIO E RIPARAZIONE DI N. 4 CATENE DA NEVE, SOSTITUZIONE LEVE DI CHIUSURA, REGOLAZIONE ANELLI DI CHIUSURA E SOSTITUZIONE DI N. 1 GANCI DA TRAZIONE</t>
  </si>
  <si>
    <t>Z9433887E8</t>
  </si>
  <si>
    <t>22/10/2021</t>
  </si>
  <si>
    <t>MARTINO GABRIELE</t>
  </si>
  <si>
    <t>03758060044</t>
  </si>
  <si>
    <t>MRTGRL82E11H727</t>
  </si>
  <si>
    <t>20/11/2021</t>
  </si>
  <si>
    <t>FP-000529</t>
  </si>
  <si>
    <t>NOLEGGIO N. 1 MACCHINA MULTIFUNZIONE E N. 2 STAMPANTI PER UFFICI COMUNALI - PERIODO 01/10/2021 - 30/09/2022 - AFFIDAMENTO DITTA OFFX s.r.l. - IMPEGNO DI SPESA ANNO 2021.</t>
  </si>
  <si>
    <t>Z8733257E3</t>
  </si>
  <si>
    <t>OFFX    Srl   PROFESSIONE UFFICIO</t>
  </si>
  <si>
    <t>03770750044</t>
  </si>
  <si>
    <t>4623</t>
  </si>
  <si>
    <t>MANUTENZIONE ANTINCENDIO ANNO 2021</t>
  </si>
  <si>
    <t>Z5834826C1</t>
  </si>
  <si>
    <t>SAMES SERVICE  s.a.s.</t>
  </si>
  <si>
    <t>01682640097</t>
  </si>
  <si>
    <t>1351/2021</t>
  </si>
  <si>
    <t>AGGIORNAMENTO DEL P.R.G. SU G.M. A SEGUITO VP N. 13.</t>
  </si>
  <si>
    <t>ZAC347C4CC</t>
  </si>
  <si>
    <t>TECHNICAL DESIGN SRL</t>
  </si>
  <si>
    <t>00595270042</t>
  </si>
  <si>
    <t>22/01/2022</t>
  </si>
  <si>
    <t>TOTALE FATTURE:</t>
  </si>
  <si>
    <t>01/07/2016</t>
  </si>
  <si>
    <t>VO/76940</t>
  </si>
  <si>
    <t>ENERGIA ELETTRICA</t>
  </si>
  <si>
    <t>622385037F</t>
  </si>
  <si>
    <t>GLOBAL POWER S.P.A.</t>
  </si>
  <si>
    <t>03443420231</t>
  </si>
  <si>
    <t>21/07/2016</t>
  </si>
  <si>
    <t>1730016555</t>
  </si>
  <si>
    <t>31/03/2017</t>
  </si>
  <si>
    <t>GESTIONE IMPIANTI</t>
  </si>
  <si>
    <t>ENEL SOLE S.R.L.</t>
  </si>
  <si>
    <t>20/04/2017</t>
  </si>
  <si>
    <t>86050454</t>
  </si>
  <si>
    <t>31/05/2017</t>
  </si>
  <si>
    <t>03/06/2017</t>
  </si>
  <si>
    <t>20/07/2017</t>
  </si>
  <si>
    <t>25/01/2022</t>
  </si>
  <si>
    <t>SF000367333</t>
  </si>
  <si>
    <t>30/10/2021</t>
  </si>
  <si>
    <t>MANUTENZIONE IMPIANTI</t>
  </si>
  <si>
    <t>Z941FC38F4</t>
  </si>
  <si>
    <t>02/11/2021</t>
  </si>
  <si>
    <t xml:space="preserve">ENEL SOLE S.R.L. </t>
  </si>
  <si>
    <t>14/12/2021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</si>
</sst>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Fill="1" applyBorder="1" applyAlignment="1" applyProtection="1">
      <alignment horizontal="left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21" fillId="0" borderId="0" xfId="48" applyFont="1" applyAlignment="1">
      <alignment horizontal="center" vertical="center"/>
      <protection/>
    </xf>
    <xf numFmtId="49" fontId="21" fillId="0" borderId="0" xfId="48" applyNumberFormat="1" applyFont="1" applyAlignment="1">
      <alignment horizontal="center" vertical="center"/>
      <protection/>
    </xf>
    <xf numFmtId="49" fontId="21" fillId="0" borderId="0" xfId="48" applyNumberFormat="1" applyFont="1" applyAlignment="1" quotePrefix="1">
      <alignment horizontal="left" vertical="center"/>
      <protection/>
    </xf>
    <xf numFmtId="0" fontId="21" fillId="0" borderId="0" xfId="48" applyFont="1" applyAlignment="1">
      <alignment horizontal="left" vertical="center"/>
      <protection/>
    </xf>
    <xf numFmtId="4" fontId="21" fillId="0" borderId="0" xfId="48" applyNumberFormat="1" applyFont="1" applyAlignment="1">
      <alignment horizontal="right" vertical="center"/>
      <protection/>
    </xf>
    <xf numFmtId="4" fontId="21" fillId="0" borderId="0" xfId="48" applyNumberFormat="1" applyFont="1" applyAlignment="1">
      <alignment horizontal="center" vertical="center"/>
      <protection/>
    </xf>
    <xf numFmtId="0" fontId="21" fillId="0" borderId="0" xfId="48" applyFont="1" applyAlignment="1" quotePrefix="1">
      <alignment horizontal="center" vertical="center"/>
      <protection/>
    </xf>
    <xf numFmtId="0" fontId="21" fillId="0" borderId="0" xfId="53" applyFont="1" applyAlignment="1">
      <alignment horizontal="center" vertical="center" wrapText="1"/>
      <protection/>
    </xf>
    <xf numFmtId="49" fontId="21" fillId="0" borderId="0" xfId="53" applyNumberFormat="1" applyFont="1" applyAlignment="1">
      <alignment horizontal="center" vertical="center" wrapText="1"/>
      <protection/>
    </xf>
    <xf numFmtId="0" fontId="2" fillId="0" borderId="0" xfId="48" applyAlignment="1">
      <alignment horizontal="center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62" customFormat="1" ht="22.5" customHeight="1">
      <c r="A2" s="217" t="s">
        <v>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0" t="s">
        <v>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3" t="s">
        <v>55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6" t="s">
        <v>13</v>
      </c>
      <c r="AB4" s="221"/>
      <c r="AC4" s="221"/>
      <c r="AD4" s="221"/>
      <c r="AE4" s="221"/>
      <c r="AF4" s="221"/>
      <c r="AG4" s="227"/>
      <c r="AH4" s="32">
        <v>30</v>
      </c>
    </row>
    <row r="5" spans="1:34" s="15" customFormat="1" ht="22.5" customHeight="1">
      <c r="A5" s="223" t="s">
        <v>14</v>
      </c>
      <c r="B5" s="224"/>
      <c r="C5" s="225"/>
      <c r="D5" s="223" t="s">
        <v>15</v>
      </c>
      <c r="E5" s="224"/>
      <c r="F5" s="224"/>
      <c r="G5" s="224"/>
      <c r="H5" s="225"/>
      <c r="I5" s="223" t="s">
        <v>16</v>
      </c>
      <c r="J5" s="224"/>
      <c r="K5" s="225"/>
      <c r="L5" s="223" t="s">
        <v>1</v>
      </c>
      <c r="M5" s="224"/>
      <c r="N5" s="224"/>
      <c r="O5" s="223" t="s">
        <v>17</v>
      </c>
      <c r="P5" s="225"/>
      <c r="Q5" s="223" t="s">
        <v>18</v>
      </c>
      <c r="R5" s="224"/>
      <c r="S5" s="224"/>
      <c r="T5" s="225"/>
      <c r="U5" s="223" t="s">
        <v>19</v>
      </c>
      <c r="V5" s="224"/>
      <c r="W5" s="224"/>
      <c r="X5" s="58" t="s">
        <v>47</v>
      </c>
      <c r="Y5" s="223" t="s">
        <v>20</v>
      </c>
      <c r="Z5" s="225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7" t="s">
        <v>54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3"/>
      <c r="P3" s="233"/>
      <c r="Q3" s="233"/>
      <c r="R3" s="234"/>
    </row>
    <row r="4" spans="1:18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4"/>
    </row>
    <row r="5" spans="1:18" s="62" customFormat="1" ht="22.5" customHeight="1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5" t="s">
        <v>13</v>
      </c>
      <c r="L5" s="236"/>
      <c r="M5" s="236"/>
      <c r="N5" s="236"/>
      <c r="O5" s="236"/>
      <c r="P5" s="236"/>
      <c r="Q5" s="237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6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57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8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6"/>
      <c r="AE4" s="249"/>
      <c r="AF4" s="249"/>
      <c r="AG4" s="249"/>
      <c r="AH4" s="250"/>
      <c r="AI4" s="243"/>
    </row>
    <row r="5" spans="1:35" s="90" customFormat="1" ht="22.5" customHeight="1">
      <c r="A5" s="228" t="s">
        <v>14</v>
      </c>
      <c r="B5" s="238"/>
      <c r="C5" s="239"/>
      <c r="D5" s="228" t="s">
        <v>15</v>
      </c>
      <c r="E5" s="238"/>
      <c r="F5" s="238"/>
      <c r="G5" s="238"/>
      <c r="H5" s="238"/>
      <c r="I5" s="238"/>
      <c r="J5" s="238"/>
      <c r="K5" s="239"/>
      <c r="L5" s="228" t="s">
        <v>16</v>
      </c>
      <c r="M5" s="238"/>
      <c r="N5" s="239"/>
      <c r="O5" s="228" t="s">
        <v>1</v>
      </c>
      <c r="P5" s="238"/>
      <c r="Q5" s="238"/>
      <c r="R5" s="228" t="s">
        <v>17</v>
      </c>
      <c r="S5" s="239"/>
      <c r="T5" s="228" t="s">
        <v>18</v>
      </c>
      <c r="U5" s="238"/>
      <c r="V5" s="238"/>
      <c r="W5" s="239"/>
      <c r="X5" s="228" t="s">
        <v>19</v>
      </c>
      <c r="Y5" s="238"/>
      <c r="Z5" s="238"/>
      <c r="AA5" s="103" t="s">
        <v>47</v>
      </c>
      <c r="AB5" s="228" t="s">
        <v>20</v>
      </c>
      <c r="AC5" s="239"/>
      <c r="AD5" s="228" t="s">
        <v>64</v>
      </c>
      <c r="AE5" s="242"/>
      <c r="AF5" s="242"/>
      <c r="AG5" s="242"/>
      <c r="AH5" s="242"/>
      <c r="AI5" s="243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40"/>
      <c r="AK6" s="241"/>
      <c r="AL6" s="24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4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7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33"/>
      <c r="L3" s="233"/>
      <c r="M3" s="233"/>
      <c r="N3" s="233"/>
      <c r="O3" s="234"/>
    </row>
    <row r="4" spans="1:15" ht="22.5" customHeight="1">
      <c r="A4" s="217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</row>
    <row r="5" spans="1:15" s="62" customFormat="1" ht="22.5" customHeight="1">
      <c r="A5" s="231" t="s">
        <v>63</v>
      </c>
      <c r="B5" s="232"/>
      <c r="C5" s="232"/>
      <c r="D5" s="232"/>
      <c r="E5" s="232"/>
      <c r="F5" s="232"/>
      <c r="G5" s="232"/>
      <c r="H5" s="232"/>
      <c r="I5" s="232"/>
      <c r="J5" s="232"/>
      <c r="K5" s="251" t="s">
        <v>64</v>
      </c>
      <c r="L5" s="252"/>
      <c r="M5" s="252"/>
      <c r="N5" s="252"/>
      <c r="O5" s="25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5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73" t="s">
        <v>102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8" t="s">
        <v>101</v>
      </c>
      <c r="B5" s="269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54" t="s">
        <v>99</v>
      </c>
      <c r="O5" s="255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8" t="s">
        <v>98</v>
      </c>
      <c r="B7" s="277"/>
      <c r="C7" s="165">
        <f>Debiti!G6</f>
        <v>11</v>
      </c>
      <c r="D7" s="163"/>
      <c r="E7" s="263" t="s">
        <v>112</v>
      </c>
      <c r="F7" s="264"/>
      <c r="G7" s="264"/>
      <c r="H7" s="97"/>
      <c r="I7" s="184"/>
      <c r="J7" s="183"/>
      <c r="K7" s="97"/>
      <c r="L7" s="174"/>
      <c r="M7" s="182"/>
      <c r="N7" s="254" t="s">
        <v>97</v>
      </c>
      <c r="O7" s="255"/>
      <c r="P7" s="255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70" t="s">
        <v>96</v>
      </c>
      <c r="B9" s="276"/>
      <c r="C9" s="175">
        <f>ElencoFatture!O6</f>
        <v>0</v>
      </c>
      <c r="D9" s="176"/>
      <c r="E9" s="270" t="s">
        <v>90</v>
      </c>
      <c r="F9" s="271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70" t="s">
        <v>94</v>
      </c>
      <c r="B10" s="271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70" t="s">
        <v>93</v>
      </c>
      <c r="B11" s="272"/>
      <c r="C11" s="175">
        <f>ElencoFatture!O8</f>
        <v>0</v>
      </c>
      <c r="D11" s="176"/>
      <c r="E11" s="270" t="s">
        <v>90</v>
      </c>
      <c r="F11" s="276"/>
      <c r="G11" s="175">
        <f>C11/100*5</f>
        <v>0</v>
      </c>
      <c r="H11" s="163"/>
      <c r="I11" s="262"/>
      <c r="J11" s="262"/>
      <c r="K11" s="97"/>
      <c r="L11" s="174"/>
      <c r="M11" s="161"/>
      <c r="N11" s="254" t="s">
        <v>92</v>
      </c>
      <c r="O11" s="255"/>
      <c r="P11" s="255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8" t="s">
        <v>91</v>
      </c>
      <c r="B13" s="259"/>
      <c r="C13" s="165">
        <f>C11</f>
        <v>0</v>
      </c>
      <c r="D13" s="173"/>
      <c r="E13" s="258" t="s">
        <v>90</v>
      </c>
      <c r="F13" s="259"/>
      <c r="G13" s="164">
        <f>C13/100*5</f>
        <v>0</v>
      </c>
      <c r="H13" s="163"/>
      <c r="I13" s="260" t="s">
        <v>89</v>
      </c>
      <c r="J13" s="261"/>
      <c r="L13" s="162" t="str">
        <f>IF(C7&lt;=G13,"SI","NO")</f>
        <v>NO</v>
      </c>
      <c r="M13" s="161"/>
      <c r="N13" s="256" t="s">
        <v>88</v>
      </c>
      <c r="O13" s="257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8" t="s">
        <v>87</v>
      </c>
      <c r="B15" s="277"/>
      <c r="C15" s="165">
        <v>0</v>
      </c>
      <c r="D15" s="97"/>
      <c r="E15" s="258" t="s">
        <v>86</v>
      </c>
      <c r="F15" s="259"/>
      <c r="G15" s="164">
        <f>IF(OR(C15=0,C15="0,00"),0,C7/C15)</f>
        <v>0</v>
      </c>
      <c r="H15" s="163"/>
      <c r="I15" s="260" t="s">
        <v>85</v>
      </c>
      <c r="J15" s="261"/>
      <c r="L15" s="162" t="str">
        <f>IF(G15&lt;=0.9,"SI","NO")</f>
        <v>SI</v>
      </c>
      <c r="M15" s="161"/>
      <c r="N15" s="256" t="s">
        <v>84</v>
      </c>
      <c r="O15" s="257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9" t="s">
        <v>83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 ht="15">
      <c r="A19" s="280" t="s">
        <v>82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</row>
    <row r="20" spans="1:13" ht="15">
      <c r="A20" s="278" t="s">
        <v>81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8" t="s">
        <v>79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</row>
    <row r="23" spans="1:13" ht="15">
      <c r="A23" s="278" t="s">
        <v>78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</row>
    <row r="24" spans="1:13" ht="15">
      <c r="A24" s="278" t="s">
        <v>77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</row>
    <row r="25" spans="1:13" ht="15">
      <c r="A25" s="278" t="s">
        <v>76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PageLayoutView="0" workbookViewId="0" topLeftCell="A1">
      <selection activeCell="G7" sqref="G7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4" t="s">
        <v>113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3" t="s">
        <v>114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8" t="s">
        <v>72</v>
      </c>
      <c r="B5" s="281"/>
      <c r="C5" s="281"/>
      <c r="D5" s="281"/>
      <c r="E5" s="281"/>
      <c r="F5" s="282"/>
      <c r="G5" s="148">
        <f>(G32)</f>
        <v>16843.18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8" t="s">
        <v>73</v>
      </c>
      <c r="B6" s="281"/>
      <c r="C6" s="281"/>
      <c r="D6" s="281"/>
      <c r="E6" s="281"/>
      <c r="F6" s="281"/>
      <c r="G6" s="149">
        <f>11</f>
        <v>11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38"/>
      <c r="C8" s="239"/>
      <c r="D8" s="228" t="s">
        <v>15</v>
      </c>
      <c r="E8" s="238"/>
      <c r="F8" s="238"/>
      <c r="G8" s="238"/>
      <c r="H8" s="238"/>
      <c r="I8" s="238"/>
      <c r="J8" s="238"/>
      <c r="K8" s="239"/>
      <c r="L8" s="228" t="s">
        <v>16</v>
      </c>
      <c r="M8" s="238"/>
      <c r="N8" s="239"/>
      <c r="O8" s="228" t="s">
        <v>1</v>
      </c>
      <c r="P8" s="238"/>
      <c r="Q8" s="238"/>
      <c r="R8" s="228" t="s">
        <v>17</v>
      </c>
      <c r="S8" s="239"/>
      <c r="T8" s="228" t="s">
        <v>18</v>
      </c>
      <c r="U8" s="238"/>
      <c r="V8" s="238"/>
      <c r="W8" s="239"/>
      <c r="X8" s="228" t="s">
        <v>19</v>
      </c>
      <c r="Y8" s="238"/>
      <c r="Z8" s="238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s="312" customFormat="1" ht="15">
      <c r="A11" s="303">
        <v>2014</v>
      </c>
      <c r="B11" s="303">
        <v>100</v>
      </c>
      <c r="C11" s="304" t="s">
        <v>127</v>
      </c>
      <c r="D11" s="305" t="s">
        <v>128</v>
      </c>
      <c r="E11" s="304" t="s">
        <v>129</v>
      </c>
      <c r="F11" s="306" t="s">
        <v>130</v>
      </c>
      <c r="G11" s="307">
        <v>185.32</v>
      </c>
      <c r="H11" s="307">
        <v>0</v>
      </c>
      <c r="I11" s="308" t="s">
        <v>131</v>
      </c>
      <c r="J11" s="307">
        <f>IF(I11="SI",G11-H11,G11)</f>
        <v>185.32</v>
      </c>
      <c r="K11" s="309" t="s">
        <v>125</v>
      </c>
      <c r="L11" s="303">
        <v>2014</v>
      </c>
      <c r="M11" s="303">
        <v>2541</v>
      </c>
      <c r="N11" s="304" t="s">
        <v>132</v>
      </c>
      <c r="O11" s="306" t="s">
        <v>133</v>
      </c>
      <c r="P11" s="304" t="s">
        <v>134</v>
      </c>
      <c r="Q11" s="304" t="s">
        <v>134</v>
      </c>
      <c r="R11" s="303">
        <v>1</v>
      </c>
      <c r="S11" s="306" t="s">
        <v>135</v>
      </c>
      <c r="T11" s="303">
        <v>1010803</v>
      </c>
      <c r="U11" s="303">
        <v>800</v>
      </c>
      <c r="V11" s="303">
        <v>1043</v>
      </c>
      <c r="W11" s="303">
        <v>1</v>
      </c>
      <c r="X11" s="310">
        <v>2014</v>
      </c>
      <c r="Y11" s="310">
        <v>537</v>
      </c>
      <c r="Z11" s="310">
        <v>0</v>
      </c>
      <c r="AA11" s="311" t="s">
        <v>125</v>
      </c>
      <c r="AB11" s="304" t="s">
        <v>136</v>
      </c>
      <c r="AC11" s="312">
        <f>IF(O11=O10,0,1)</f>
        <v>1</v>
      </c>
    </row>
    <row r="12" spans="1:29" s="312" customFormat="1" ht="15">
      <c r="A12" s="303">
        <v>2015</v>
      </c>
      <c r="B12" s="303">
        <v>56</v>
      </c>
      <c r="C12" s="304" t="s">
        <v>137</v>
      </c>
      <c r="D12" s="305" t="s">
        <v>138</v>
      </c>
      <c r="E12" s="304" t="s">
        <v>139</v>
      </c>
      <c r="F12" s="306" t="s">
        <v>140</v>
      </c>
      <c r="G12" s="307">
        <v>276.16</v>
      </c>
      <c r="H12" s="307">
        <v>49.8</v>
      </c>
      <c r="I12" s="308" t="s">
        <v>131</v>
      </c>
      <c r="J12" s="307">
        <f>IF(I12="SI",G12-H12,G12)</f>
        <v>276.16</v>
      </c>
      <c r="K12" s="309" t="s">
        <v>141</v>
      </c>
      <c r="L12" s="303">
        <v>0</v>
      </c>
      <c r="M12" s="303">
        <v>0</v>
      </c>
      <c r="N12" s="304"/>
      <c r="O12" s="306" t="s">
        <v>133</v>
      </c>
      <c r="P12" s="304" t="s">
        <v>134</v>
      </c>
      <c r="Q12" s="304" t="s">
        <v>134</v>
      </c>
      <c r="R12" s="303" t="s">
        <v>142</v>
      </c>
      <c r="S12" s="306" t="s">
        <v>142</v>
      </c>
      <c r="T12" s="303">
        <v>1010503</v>
      </c>
      <c r="U12" s="303">
        <v>470</v>
      </c>
      <c r="V12" s="303">
        <v>1156</v>
      </c>
      <c r="W12" s="303">
        <v>1</v>
      </c>
      <c r="X12" s="310">
        <v>2013</v>
      </c>
      <c r="Y12" s="310">
        <v>65</v>
      </c>
      <c r="Z12" s="310">
        <v>0</v>
      </c>
      <c r="AA12" s="311" t="s">
        <v>125</v>
      </c>
      <c r="AB12" s="304" t="s">
        <v>143</v>
      </c>
      <c r="AC12" s="312">
        <f>IF(O12=O11,0,1)</f>
        <v>0</v>
      </c>
    </row>
    <row r="13" spans="1:29" s="312" customFormat="1" ht="15">
      <c r="A13" s="303">
        <v>2015</v>
      </c>
      <c r="B13" s="303">
        <v>57</v>
      </c>
      <c r="C13" s="304" t="s">
        <v>137</v>
      </c>
      <c r="D13" s="305" t="s">
        <v>144</v>
      </c>
      <c r="E13" s="304" t="s">
        <v>145</v>
      </c>
      <c r="F13" s="306" t="s">
        <v>146</v>
      </c>
      <c r="G13" s="307">
        <v>53.7</v>
      </c>
      <c r="H13" s="307">
        <v>9.68</v>
      </c>
      <c r="I13" s="308" t="s">
        <v>131</v>
      </c>
      <c r="J13" s="307">
        <f>IF(I13="SI",G13-H13,G13)</f>
        <v>53.7</v>
      </c>
      <c r="K13" s="309" t="s">
        <v>141</v>
      </c>
      <c r="L13" s="303">
        <v>0</v>
      </c>
      <c r="M13" s="303">
        <v>0</v>
      </c>
      <c r="N13" s="304"/>
      <c r="O13" s="306" t="s">
        <v>133</v>
      </c>
      <c r="P13" s="304" t="s">
        <v>134</v>
      </c>
      <c r="Q13" s="304" t="s">
        <v>134</v>
      </c>
      <c r="R13" s="303">
        <v>1</v>
      </c>
      <c r="S13" s="306" t="s">
        <v>135</v>
      </c>
      <c r="T13" s="303">
        <v>1010803</v>
      </c>
      <c r="U13" s="303">
        <v>800</v>
      </c>
      <c r="V13" s="303">
        <v>1043</v>
      </c>
      <c r="W13" s="303">
        <v>1</v>
      </c>
      <c r="X13" s="310">
        <v>2014</v>
      </c>
      <c r="Y13" s="310">
        <v>662</v>
      </c>
      <c r="Z13" s="310">
        <v>0</v>
      </c>
      <c r="AA13" s="311" t="s">
        <v>125</v>
      </c>
      <c r="AB13" s="304" t="s">
        <v>143</v>
      </c>
      <c r="AC13" s="312">
        <f>IF(O13=O12,0,1)</f>
        <v>0</v>
      </c>
    </row>
    <row r="14" spans="1:28" s="312" customFormat="1" ht="15">
      <c r="A14" s="303">
        <v>2016</v>
      </c>
      <c r="B14" s="303"/>
      <c r="C14" s="304" t="s">
        <v>212</v>
      </c>
      <c r="D14" s="305" t="s">
        <v>213</v>
      </c>
      <c r="E14" s="304" t="s">
        <v>212</v>
      </c>
      <c r="F14" s="306" t="s">
        <v>214</v>
      </c>
      <c r="G14" s="307">
        <v>15.27</v>
      </c>
      <c r="H14" s="307">
        <v>2.75</v>
      </c>
      <c r="I14" s="308" t="s">
        <v>119</v>
      </c>
      <c r="J14" s="307">
        <v>12.52</v>
      </c>
      <c r="K14" s="309" t="s">
        <v>215</v>
      </c>
      <c r="L14" s="303">
        <v>2016</v>
      </c>
      <c r="M14" s="303"/>
      <c r="N14" s="304"/>
      <c r="O14" s="306" t="s">
        <v>216</v>
      </c>
      <c r="P14" s="304" t="s">
        <v>217</v>
      </c>
      <c r="Q14" s="304"/>
      <c r="R14" s="303"/>
      <c r="S14" s="306"/>
      <c r="T14" s="303"/>
      <c r="U14" s="303"/>
      <c r="V14" s="303"/>
      <c r="W14" s="303"/>
      <c r="X14" s="310"/>
      <c r="Y14" s="310"/>
      <c r="Z14" s="310"/>
      <c r="AA14" s="311"/>
      <c r="AB14" s="304" t="s">
        <v>218</v>
      </c>
    </row>
    <row r="15" spans="1:29" s="312" customFormat="1" ht="15">
      <c r="A15" s="303">
        <v>2016</v>
      </c>
      <c r="B15" s="303">
        <v>316</v>
      </c>
      <c r="C15" s="304" t="s">
        <v>147</v>
      </c>
      <c r="D15" s="305" t="s">
        <v>148</v>
      </c>
      <c r="E15" s="304" t="s">
        <v>149</v>
      </c>
      <c r="F15" s="306" t="s">
        <v>150</v>
      </c>
      <c r="G15" s="307">
        <v>593.19</v>
      </c>
      <c r="H15" s="307">
        <v>106.97</v>
      </c>
      <c r="I15" s="308" t="s">
        <v>119</v>
      </c>
      <c r="J15" s="307">
        <f>IF(I15="SI",G15-H15,G15)</f>
        <v>486.22</v>
      </c>
      <c r="K15" s="309" t="s">
        <v>151</v>
      </c>
      <c r="L15" s="303">
        <v>2016</v>
      </c>
      <c r="M15" s="303">
        <v>3223</v>
      </c>
      <c r="N15" s="304" t="s">
        <v>147</v>
      </c>
      <c r="O15" s="306" t="s">
        <v>133</v>
      </c>
      <c r="P15" s="304" t="s">
        <v>134</v>
      </c>
      <c r="Q15" s="304" t="s">
        <v>134</v>
      </c>
      <c r="R15" s="303">
        <v>1</v>
      </c>
      <c r="S15" s="306" t="s">
        <v>135</v>
      </c>
      <c r="T15" s="303">
        <v>1010803</v>
      </c>
      <c r="U15" s="303">
        <v>800</v>
      </c>
      <c r="V15" s="303">
        <v>1043</v>
      </c>
      <c r="W15" s="303">
        <v>10</v>
      </c>
      <c r="X15" s="310">
        <v>2016</v>
      </c>
      <c r="Y15" s="310">
        <v>554</v>
      </c>
      <c r="Z15" s="310">
        <v>0</v>
      </c>
      <c r="AA15" s="311" t="s">
        <v>125</v>
      </c>
      <c r="AB15" s="304" t="s">
        <v>152</v>
      </c>
      <c r="AC15" s="312">
        <f>IF(O15=O13,0,1)</f>
        <v>0</v>
      </c>
    </row>
    <row r="16" spans="1:28" s="312" customFormat="1" ht="15">
      <c r="A16" s="303">
        <v>2017</v>
      </c>
      <c r="B16" s="303"/>
      <c r="C16" s="304"/>
      <c r="D16" s="305" t="s">
        <v>219</v>
      </c>
      <c r="E16" s="304" t="s">
        <v>220</v>
      </c>
      <c r="F16" s="306" t="s">
        <v>221</v>
      </c>
      <c r="G16" s="307">
        <v>303.43</v>
      </c>
      <c r="H16" s="307">
        <v>54.72</v>
      </c>
      <c r="I16" s="308" t="s">
        <v>119</v>
      </c>
      <c r="J16" s="307">
        <f>IF(I16="SI",G16-H16,G16)</f>
        <v>248.71</v>
      </c>
      <c r="K16" s="309"/>
      <c r="L16" s="303">
        <v>2017</v>
      </c>
      <c r="M16" s="303"/>
      <c r="N16" s="304"/>
      <c r="O16" s="306" t="s">
        <v>222</v>
      </c>
      <c r="P16" s="304" t="s">
        <v>159</v>
      </c>
      <c r="Q16" s="304" t="s">
        <v>160</v>
      </c>
      <c r="R16" s="303"/>
      <c r="S16" s="306"/>
      <c r="T16" s="303"/>
      <c r="U16" s="303"/>
      <c r="V16" s="303"/>
      <c r="W16" s="303"/>
      <c r="X16" s="310"/>
      <c r="Y16" s="310"/>
      <c r="Z16" s="310"/>
      <c r="AA16" s="311"/>
      <c r="AB16" s="304" t="s">
        <v>223</v>
      </c>
    </row>
    <row r="17" spans="1:28" s="312" customFormat="1" ht="15">
      <c r="A17" s="303">
        <v>2017</v>
      </c>
      <c r="B17" s="303"/>
      <c r="C17" s="304" t="s">
        <v>220</v>
      </c>
      <c r="D17" s="305" t="s">
        <v>224</v>
      </c>
      <c r="E17" s="304" t="s">
        <v>225</v>
      </c>
      <c r="F17" s="306" t="s">
        <v>221</v>
      </c>
      <c r="G17" s="307">
        <v>303.43</v>
      </c>
      <c r="H17" s="307">
        <v>54.72</v>
      </c>
      <c r="I17" s="308" t="s">
        <v>119</v>
      </c>
      <c r="J17" s="307">
        <f>IF(I17="SI",G17-H17,G17)</f>
        <v>248.71</v>
      </c>
      <c r="K17" s="309"/>
      <c r="L17" s="303">
        <v>2017</v>
      </c>
      <c r="M17" s="303">
        <v>1938</v>
      </c>
      <c r="N17" s="304" t="s">
        <v>226</v>
      </c>
      <c r="O17" s="306" t="s">
        <v>222</v>
      </c>
      <c r="P17" s="304" t="s">
        <v>159</v>
      </c>
      <c r="Q17" s="304" t="s">
        <v>160</v>
      </c>
      <c r="R17" s="303"/>
      <c r="S17" s="306"/>
      <c r="T17" s="303"/>
      <c r="U17" s="303"/>
      <c r="V17" s="303"/>
      <c r="W17" s="303"/>
      <c r="X17" s="310"/>
      <c r="Y17" s="310"/>
      <c r="Z17" s="310"/>
      <c r="AA17" s="311"/>
      <c r="AB17" s="304" t="s">
        <v>227</v>
      </c>
    </row>
    <row r="18" spans="1:29" s="312" customFormat="1" ht="15">
      <c r="A18" s="303">
        <v>2021</v>
      </c>
      <c r="B18" s="303">
        <v>267</v>
      </c>
      <c r="C18" s="304" t="s">
        <v>185</v>
      </c>
      <c r="D18" s="305" t="s">
        <v>186</v>
      </c>
      <c r="E18" s="304" t="s">
        <v>187</v>
      </c>
      <c r="F18" s="306" t="s">
        <v>188</v>
      </c>
      <c r="G18" s="307">
        <v>502</v>
      </c>
      <c r="H18" s="307">
        <v>0</v>
      </c>
      <c r="I18" s="308" t="s">
        <v>131</v>
      </c>
      <c r="J18" s="307">
        <f>IF(I18="SI",G18-H18,G18)</f>
        <v>502</v>
      </c>
      <c r="K18" s="309" t="s">
        <v>189</v>
      </c>
      <c r="L18" s="303">
        <v>2021</v>
      </c>
      <c r="M18" s="303">
        <v>3011</v>
      </c>
      <c r="N18" s="304" t="s">
        <v>190</v>
      </c>
      <c r="O18" s="306" t="s">
        <v>191</v>
      </c>
      <c r="P18" s="304" t="s">
        <v>192</v>
      </c>
      <c r="Q18" s="304" t="s">
        <v>193</v>
      </c>
      <c r="R18" s="303">
        <v>2</v>
      </c>
      <c r="S18" s="306" t="s">
        <v>124</v>
      </c>
      <c r="T18" s="303">
        <v>1010602</v>
      </c>
      <c r="U18" s="303">
        <v>570</v>
      </c>
      <c r="V18" s="303">
        <v>1089</v>
      </c>
      <c r="W18" s="303">
        <v>1</v>
      </c>
      <c r="X18" s="310">
        <v>2021</v>
      </c>
      <c r="Y18" s="310">
        <v>533</v>
      </c>
      <c r="Z18" s="310">
        <v>0</v>
      </c>
      <c r="AA18" s="311" t="s">
        <v>125</v>
      </c>
      <c r="AB18" s="304" t="s">
        <v>194</v>
      </c>
      <c r="AC18" s="312">
        <f>IF(O18=O15,0,1)</f>
        <v>1</v>
      </c>
    </row>
    <row r="19" spans="1:28" s="312" customFormat="1" ht="15">
      <c r="A19" s="303">
        <v>2021</v>
      </c>
      <c r="B19" s="303">
        <v>10</v>
      </c>
      <c r="C19" s="304" t="s">
        <v>228</v>
      </c>
      <c r="D19" s="305" t="s">
        <v>229</v>
      </c>
      <c r="E19" s="304" t="s">
        <v>230</v>
      </c>
      <c r="F19" s="306" t="s">
        <v>231</v>
      </c>
      <c r="G19" s="307">
        <v>12239.63</v>
      </c>
      <c r="H19" s="307">
        <v>913.25</v>
      </c>
      <c r="I19" s="308" t="s">
        <v>119</v>
      </c>
      <c r="J19" s="307">
        <f>IF(I19="SI",G19-H19,G19)</f>
        <v>11326.38</v>
      </c>
      <c r="K19" s="309" t="s">
        <v>232</v>
      </c>
      <c r="L19" s="303">
        <v>2021</v>
      </c>
      <c r="M19" s="303">
        <v>3113</v>
      </c>
      <c r="N19" s="304" t="s">
        <v>233</v>
      </c>
      <c r="O19" s="306" t="s">
        <v>234</v>
      </c>
      <c r="P19" s="304" t="s">
        <v>159</v>
      </c>
      <c r="Q19" s="304" t="s">
        <v>160</v>
      </c>
      <c r="R19" s="303"/>
      <c r="S19" s="306"/>
      <c r="T19" s="303"/>
      <c r="U19" s="303"/>
      <c r="V19" s="303"/>
      <c r="W19" s="303"/>
      <c r="X19" s="310"/>
      <c r="Y19" s="310"/>
      <c r="Z19" s="310"/>
      <c r="AA19" s="311"/>
      <c r="AB19" s="304" t="s">
        <v>235</v>
      </c>
    </row>
    <row r="20" spans="1:29" ht="15">
      <c r="A20" s="108">
        <v>2021</v>
      </c>
      <c r="B20" s="108">
        <v>344</v>
      </c>
      <c r="C20" s="109" t="s">
        <v>115</v>
      </c>
      <c r="D20" s="208" t="s">
        <v>116</v>
      </c>
      <c r="E20" s="109" t="s">
        <v>117</v>
      </c>
      <c r="F20" s="111" t="s">
        <v>118</v>
      </c>
      <c r="G20" s="112">
        <v>185.31</v>
      </c>
      <c r="H20" s="112">
        <v>33.42</v>
      </c>
      <c r="I20" s="143" t="s">
        <v>119</v>
      </c>
      <c r="J20" s="112">
        <f aca="true" t="shared" si="0" ref="J20:J30">IF(I20="SI",G20-H20,G20)</f>
        <v>151.89</v>
      </c>
      <c r="K20" s="209" t="s">
        <v>120</v>
      </c>
      <c r="L20" s="108">
        <v>2021</v>
      </c>
      <c r="M20" s="108">
        <v>3667</v>
      </c>
      <c r="N20" s="109" t="s">
        <v>121</v>
      </c>
      <c r="O20" s="111" t="s">
        <v>122</v>
      </c>
      <c r="P20" s="109" t="s">
        <v>123</v>
      </c>
      <c r="Q20" s="109" t="s">
        <v>123</v>
      </c>
      <c r="R20" s="108">
        <v>2</v>
      </c>
      <c r="S20" s="111" t="s">
        <v>124</v>
      </c>
      <c r="T20" s="108">
        <v>1010502</v>
      </c>
      <c r="U20" s="108">
        <v>460</v>
      </c>
      <c r="V20" s="108">
        <v>1156</v>
      </c>
      <c r="W20" s="108">
        <v>99</v>
      </c>
      <c r="X20" s="113">
        <v>2021</v>
      </c>
      <c r="Y20" s="113">
        <v>671</v>
      </c>
      <c r="Z20" s="113">
        <v>0</v>
      </c>
      <c r="AA20" s="114" t="s">
        <v>125</v>
      </c>
      <c r="AB20" s="109" t="s">
        <v>126</v>
      </c>
      <c r="AC20" s="107">
        <f>IF(O20=O10,0,1)</f>
        <v>1</v>
      </c>
    </row>
    <row r="21" spans="1:29" ht="15">
      <c r="A21" s="108">
        <v>2021</v>
      </c>
      <c r="B21" s="108">
        <v>348</v>
      </c>
      <c r="C21" s="109" t="s">
        <v>153</v>
      </c>
      <c r="D21" s="208" t="s">
        <v>154</v>
      </c>
      <c r="E21" s="109" t="s">
        <v>155</v>
      </c>
      <c r="F21" s="111" t="s">
        <v>156</v>
      </c>
      <c r="G21" s="112">
        <v>261.92</v>
      </c>
      <c r="H21" s="112">
        <v>47.23</v>
      </c>
      <c r="I21" s="143" t="s">
        <v>119</v>
      </c>
      <c r="J21" s="112">
        <f t="shared" si="0"/>
        <v>214.69000000000003</v>
      </c>
      <c r="K21" s="209" t="s">
        <v>157</v>
      </c>
      <c r="L21" s="108">
        <v>2021</v>
      </c>
      <c r="M21" s="108">
        <v>3709</v>
      </c>
      <c r="N21" s="109" t="s">
        <v>153</v>
      </c>
      <c r="O21" s="111" t="s">
        <v>158</v>
      </c>
      <c r="P21" s="109" t="s">
        <v>159</v>
      </c>
      <c r="Q21" s="109" t="s">
        <v>160</v>
      </c>
      <c r="R21" s="108">
        <v>2</v>
      </c>
      <c r="S21" s="111" t="s">
        <v>124</v>
      </c>
      <c r="T21" s="108">
        <v>1080203</v>
      </c>
      <c r="U21" s="108">
        <v>2890</v>
      </c>
      <c r="V21" s="108">
        <v>1938</v>
      </c>
      <c r="W21" s="108">
        <v>99</v>
      </c>
      <c r="X21" s="113">
        <v>2021</v>
      </c>
      <c r="Y21" s="113">
        <v>124</v>
      </c>
      <c r="Z21" s="113">
        <v>0</v>
      </c>
      <c r="AA21" s="114" t="s">
        <v>125</v>
      </c>
      <c r="AB21" s="109" t="s">
        <v>161</v>
      </c>
      <c r="AC21" s="107" t="e">
        <f>IF(O21=#REF!,0,1)</f>
        <v>#REF!</v>
      </c>
    </row>
    <row r="22" spans="1:29" ht="15">
      <c r="A22" s="108">
        <v>2021</v>
      </c>
      <c r="B22" s="108">
        <v>346</v>
      </c>
      <c r="C22" s="109" t="s">
        <v>153</v>
      </c>
      <c r="D22" s="208" t="s">
        <v>162</v>
      </c>
      <c r="E22" s="109" t="s">
        <v>115</v>
      </c>
      <c r="F22" s="111" t="s">
        <v>163</v>
      </c>
      <c r="G22" s="112">
        <v>146.4</v>
      </c>
      <c r="H22" s="112">
        <v>26.4</v>
      </c>
      <c r="I22" s="143" t="s">
        <v>119</v>
      </c>
      <c r="J22" s="112">
        <f t="shared" si="0"/>
        <v>120</v>
      </c>
      <c r="K22" s="209" t="s">
        <v>164</v>
      </c>
      <c r="L22" s="108">
        <v>2021</v>
      </c>
      <c r="M22" s="108">
        <v>3699</v>
      </c>
      <c r="N22" s="109" t="s">
        <v>155</v>
      </c>
      <c r="O22" s="111" t="s">
        <v>165</v>
      </c>
      <c r="P22" s="109" t="s">
        <v>166</v>
      </c>
      <c r="Q22" s="109" t="s">
        <v>125</v>
      </c>
      <c r="R22" s="108">
        <v>1</v>
      </c>
      <c r="S22" s="111" t="s">
        <v>135</v>
      </c>
      <c r="T22" s="108">
        <v>1010803</v>
      </c>
      <c r="U22" s="108">
        <v>800</v>
      </c>
      <c r="V22" s="108">
        <v>1043</v>
      </c>
      <c r="W22" s="108">
        <v>6</v>
      </c>
      <c r="X22" s="113">
        <v>2021</v>
      </c>
      <c r="Y22" s="113">
        <v>70</v>
      </c>
      <c r="Z22" s="113">
        <v>0</v>
      </c>
      <c r="AA22" s="114" t="s">
        <v>125</v>
      </c>
      <c r="AB22" s="109" t="s">
        <v>167</v>
      </c>
      <c r="AC22" s="107">
        <f aca="true" t="shared" si="1" ref="AC22:AC30">IF(O22=O21,0,1)</f>
        <v>1</v>
      </c>
    </row>
    <row r="23" spans="1:29" ht="15">
      <c r="A23" s="108">
        <v>2021</v>
      </c>
      <c r="B23" s="108">
        <v>340</v>
      </c>
      <c r="C23" s="109" t="s">
        <v>168</v>
      </c>
      <c r="D23" s="208" t="s">
        <v>169</v>
      </c>
      <c r="E23" s="109" t="s">
        <v>170</v>
      </c>
      <c r="F23" s="111" t="s">
        <v>171</v>
      </c>
      <c r="G23" s="112">
        <v>97.6</v>
      </c>
      <c r="H23" s="112">
        <v>17.6</v>
      </c>
      <c r="I23" s="143" t="s">
        <v>119</v>
      </c>
      <c r="J23" s="112">
        <f t="shared" si="0"/>
        <v>80</v>
      </c>
      <c r="K23" s="209" t="s">
        <v>172</v>
      </c>
      <c r="L23" s="108">
        <v>2021</v>
      </c>
      <c r="M23" s="108">
        <v>3661</v>
      </c>
      <c r="N23" s="109" t="s">
        <v>121</v>
      </c>
      <c r="O23" s="111" t="s">
        <v>173</v>
      </c>
      <c r="P23" s="109" t="s">
        <v>174</v>
      </c>
      <c r="Q23" s="109" t="s">
        <v>174</v>
      </c>
      <c r="R23" s="108">
        <v>1</v>
      </c>
      <c r="S23" s="111" t="s">
        <v>135</v>
      </c>
      <c r="T23" s="108">
        <v>1010802</v>
      </c>
      <c r="U23" s="108">
        <v>790</v>
      </c>
      <c r="V23" s="108">
        <v>1043</v>
      </c>
      <c r="W23" s="108">
        <v>99</v>
      </c>
      <c r="X23" s="113">
        <v>2021</v>
      </c>
      <c r="Y23" s="113">
        <v>636</v>
      </c>
      <c r="Z23" s="113">
        <v>0</v>
      </c>
      <c r="AA23" s="114" t="s">
        <v>125</v>
      </c>
      <c r="AB23" s="109" t="s">
        <v>175</v>
      </c>
      <c r="AC23" s="107">
        <f t="shared" si="1"/>
        <v>1</v>
      </c>
    </row>
    <row r="24" spans="1:29" ht="15">
      <c r="A24" s="108">
        <v>2021</v>
      </c>
      <c r="B24" s="108">
        <v>341</v>
      </c>
      <c r="C24" s="109" t="s">
        <v>115</v>
      </c>
      <c r="D24" s="208" t="s">
        <v>176</v>
      </c>
      <c r="E24" s="109" t="s">
        <v>177</v>
      </c>
      <c r="F24" s="111" t="s">
        <v>178</v>
      </c>
      <c r="G24" s="112">
        <v>36.6</v>
      </c>
      <c r="H24" s="112">
        <v>6.6</v>
      </c>
      <c r="I24" s="143" t="s">
        <v>119</v>
      </c>
      <c r="J24" s="112">
        <f t="shared" si="0"/>
        <v>30</v>
      </c>
      <c r="K24" s="209" t="s">
        <v>179</v>
      </c>
      <c r="L24" s="108">
        <v>2021</v>
      </c>
      <c r="M24" s="108">
        <v>3649</v>
      </c>
      <c r="N24" s="109" t="s">
        <v>170</v>
      </c>
      <c r="O24" s="111" t="s">
        <v>173</v>
      </c>
      <c r="P24" s="109" t="s">
        <v>174</v>
      </c>
      <c r="Q24" s="109" t="s">
        <v>174</v>
      </c>
      <c r="R24" s="108">
        <v>1</v>
      </c>
      <c r="S24" s="111" t="s">
        <v>135</v>
      </c>
      <c r="T24" s="108">
        <v>1010802</v>
      </c>
      <c r="U24" s="108">
        <v>790</v>
      </c>
      <c r="V24" s="108">
        <v>1043</v>
      </c>
      <c r="W24" s="108">
        <v>99</v>
      </c>
      <c r="X24" s="113">
        <v>2021</v>
      </c>
      <c r="Y24" s="113">
        <v>460</v>
      </c>
      <c r="Z24" s="113">
        <v>0</v>
      </c>
      <c r="AA24" s="114" t="s">
        <v>125</v>
      </c>
      <c r="AB24" s="109" t="s">
        <v>180</v>
      </c>
      <c r="AC24" s="107">
        <f t="shared" si="1"/>
        <v>0</v>
      </c>
    </row>
    <row r="25" spans="1:29" ht="15">
      <c r="A25" s="108">
        <v>2021</v>
      </c>
      <c r="B25" s="108">
        <v>341</v>
      </c>
      <c r="C25" s="109" t="s">
        <v>115</v>
      </c>
      <c r="D25" s="208" t="s">
        <v>176</v>
      </c>
      <c r="E25" s="109" t="s">
        <v>177</v>
      </c>
      <c r="F25" s="111" t="s">
        <v>181</v>
      </c>
      <c r="G25" s="112">
        <v>579.5</v>
      </c>
      <c r="H25" s="112">
        <v>104.5</v>
      </c>
      <c r="I25" s="143" t="s">
        <v>119</v>
      </c>
      <c r="J25" s="112">
        <f t="shared" si="0"/>
        <v>475</v>
      </c>
      <c r="K25" s="209" t="s">
        <v>182</v>
      </c>
      <c r="L25" s="108">
        <v>2021</v>
      </c>
      <c r="M25" s="108">
        <v>3649</v>
      </c>
      <c r="N25" s="109" t="s">
        <v>170</v>
      </c>
      <c r="O25" s="111" t="s">
        <v>173</v>
      </c>
      <c r="P25" s="109" t="s">
        <v>174</v>
      </c>
      <c r="Q25" s="109" t="s">
        <v>174</v>
      </c>
      <c r="R25" s="108">
        <v>1</v>
      </c>
      <c r="S25" s="111" t="s">
        <v>135</v>
      </c>
      <c r="T25" s="108">
        <v>1010803</v>
      </c>
      <c r="U25" s="108">
        <v>800</v>
      </c>
      <c r="V25" s="108">
        <v>1043</v>
      </c>
      <c r="W25" s="108">
        <v>6</v>
      </c>
      <c r="X25" s="113">
        <v>2021</v>
      </c>
      <c r="Y25" s="113">
        <v>192</v>
      </c>
      <c r="Z25" s="113">
        <v>0</v>
      </c>
      <c r="AA25" s="114" t="s">
        <v>125</v>
      </c>
      <c r="AB25" s="109" t="s">
        <v>180</v>
      </c>
      <c r="AC25" s="107">
        <f t="shared" si="1"/>
        <v>0</v>
      </c>
    </row>
    <row r="26" spans="1:29" ht="15">
      <c r="A26" s="108">
        <v>2021</v>
      </c>
      <c r="B26" s="108">
        <v>342</v>
      </c>
      <c r="C26" s="109" t="s">
        <v>115</v>
      </c>
      <c r="D26" s="208" t="s">
        <v>183</v>
      </c>
      <c r="E26" s="109" t="s">
        <v>170</v>
      </c>
      <c r="F26" s="111" t="s">
        <v>184</v>
      </c>
      <c r="G26" s="112">
        <v>36.6</v>
      </c>
      <c r="H26" s="112">
        <v>6.6</v>
      </c>
      <c r="I26" s="143" t="s">
        <v>119</v>
      </c>
      <c r="J26" s="112">
        <f t="shared" si="0"/>
        <v>30</v>
      </c>
      <c r="K26" s="209" t="s">
        <v>179</v>
      </c>
      <c r="L26" s="108">
        <v>2021</v>
      </c>
      <c r="M26" s="108">
        <v>3660</v>
      </c>
      <c r="N26" s="109" t="s">
        <v>121</v>
      </c>
      <c r="O26" s="111" t="s">
        <v>173</v>
      </c>
      <c r="P26" s="109" t="s">
        <v>174</v>
      </c>
      <c r="Q26" s="109" t="s">
        <v>174</v>
      </c>
      <c r="R26" s="108">
        <v>1</v>
      </c>
      <c r="S26" s="111" t="s">
        <v>135</v>
      </c>
      <c r="T26" s="108">
        <v>1010802</v>
      </c>
      <c r="U26" s="108">
        <v>790</v>
      </c>
      <c r="V26" s="108">
        <v>1043</v>
      </c>
      <c r="W26" s="108">
        <v>99</v>
      </c>
      <c r="X26" s="113">
        <v>2021</v>
      </c>
      <c r="Y26" s="113">
        <v>460</v>
      </c>
      <c r="Z26" s="113">
        <v>0</v>
      </c>
      <c r="AA26" s="114" t="s">
        <v>125</v>
      </c>
      <c r="AB26" s="109" t="s">
        <v>175</v>
      </c>
      <c r="AC26" s="107">
        <f t="shared" si="1"/>
        <v>0</v>
      </c>
    </row>
    <row r="27" spans="1:29" ht="15">
      <c r="A27" s="108">
        <v>2021</v>
      </c>
      <c r="B27" s="108">
        <v>267</v>
      </c>
      <c r="C27" s="109" t="s">
        <v>185</v>
      </c>
      <c r="D27" s="208" t="s">
        <v>186</v>
      </c>
      <c r="E27" s="109" t="s">
        <v>187</v>
      </c>
      <c r="F27" s="111" t="s">
        <v>188</v>
      </c>
      <c r="G27" s="112">
        <v>502</v>
      </c>
      <c r="H27" s="112">
        <v>0</v>
      </c>
      <c r="I27" s="143" t="s">
        <v>131</v>
      </c>
      <c r="J27" s="112">
        <f t="shared" si="0"/>
        <v>502</v>
      </c>
      <c r="K27" s="209" t="s">
        <v>189</v>
      </c>
      <c r="L27" s="108">
        <v>2021</v>
      </c>
      <c r="M27" s="108">
        <v>3011</v>
      </c>
      <c r="N27" s="109" t="s">
        <v>190</v>
      </c>
      <c r="O27" s="111" t="s">
        <v>191</v>
      </c>
      <c r="P27" s="109" t="s">
        <v>192</v>
      </c>
      <c r="Q27" s="109" t="s">
        <v>193</v>
      </c>
      <c r="R27" s="108">
        <v>2</v>
      </c>
      <c r="S27" s="111" t="s">
        <v>124</v>
      </c>
      <c r="T27" s="108">
        <v>1010602</v>
      </c>
      <c r="U27" s="108">
        <v>570</v>
      </c>
      <c r="V27" s="108">
        <v>1089</v>
      </c>
      <c r="W27" s="108">
        <v>1</v>
      </c>
      <c r="X27" s="113">
        <v>2021</v>
      </c>
      <c r="Y27" s="113">
        <v>533</v>
      </c>
      <c r="Z27" s="113">
        <v>0</v>
      </c>
      <c r="AA27" s="114" t="s">
        <v>125</v>
      </c>
      <c r="AB27" s="109" t="s">
        <v>194</v>
      </c>
      <c r="AC27" s="107">
        <f t="shared" si="1"/>
        <v>1</v>
      </c>
    </row>
    <row r="28" spans="1:29" ht="15">
      <c r="A28" s="108">
        <v>2021</v>
      </c>
      <c r="B28" s="108">
        <v>347</v>
      </c>
      <c r="C28" s="109" t="s">
        <v>153</v>
      </c>
      <c r="D28" s="208" t="s">
        <v>195</v>
      </c>
      <c r="E28" s="109" t="s">
        <v>153</v>
      </c>
      <c r="F28" s="111" t="s">
        <v>196</v>
      </c>
      <c r="G28" s="112">
        <v>140.82</v>
      </c>
      <c r="H28" s="112">
        <v>25.39</v>
      </c>
      <c r="I28" s="143" t="s">
        <v>119</v>
      </c>
      <c r="J28" s="112">
        <f t="shared" si="0"/>
        <v>115.42999999999999</v>
      </c>
      <c r="K28" s="209" t="s">
        <v>197</v>
      </c>
      <c r="L28" s="108">
        <v>2021</v>
      </c>
      <c r="M28" s="108">
        <v>3710</v>
      </c>
      <c r="N28" s="109" t="s">
        <v>153</v>
      </c>
      <c r="O28" s="111" t="s">
        <v>198</v>
      </c>
      <c r="P28" s="109" t="s">
        <v>199</v>
      </c>
      <c r="Q28" s="109" t="s">
        <v>199</v>
      </c>
      <c r="R28" s="108">
        <v>1</v>
      </c>
      <c r="S28" s="111" t="s">
        <v>135</v>
      </c>
      <c r="T28" s="108">
        <v>1010803</v>
      </c>
      <c r="U28" s="108">
        <v>800</v>
      </c>
      <c r="V28" s="108">
        <v>1043</v>
      </c>
      <c r="W28" s="108">
        <v>10</v>
      </c>
      <c r="X28" s="113">
        <v>2021</v>
      </c>
      <c r="Y28" s="113">
        <v>519</v>
      </c>
      <c r="Z28" s="113">
        <v>0</v>
      </c>
      <c r="AA28" s="114" t="s">
        <v>125</v>
      </c>
      <c r="AB28" s="109" t="s">
        <v>161</v>
      </c>
      <c r="AC28" s="107">
        <f t="shared" si="1"/>
        <v>1</v>
      </c>
    </row>
    <row r="29" spans="1:29" ht="15">
      <c r="A29" s="108">
        <v>2021</v>
      </c>
      <c r="B29" s="108">
        <v>343</v>
      </c>
      <c r="C29" s="109" t="s">
        <v>115</v>
      </c>
      <c r="D29" s="208" t="s">
        <v>200</v>
      </c>
      <c r="E29" s="109" t="s">
        <v>170</v>
      </c>
      <c r="F29" s="111" t="s">
        <v>201</v>
      </c>
      <c r="G29" s="112">
        <v>140.3</v>
      </c>
      <c r="H29" s="112">
        <v>25.3</v>
      </c>
      <c r="I29" s="143" t="s">
        <v>119</v>
      </c>
      <c r="J29" s="112">
        <f t="shared" si="0"/>
        <v>115.00000000000001</v>
      </c>
      <c r="K29" s="209" t="s">
        <v>202</v>
      </c>
      <c r="L29" s="108">
        <v>2021</v>
      </c>
      <c r="M29" s="108">
        <v>3666</v>
      </c>
      <c r="N29" s="109" t="s">
        <v>121</v>
      </c>
      <c r="O29" s="111" t="s">
        <v>203</v>
      </c>
      <c r="P29" s="109" t="s">
        <v>204</v>
      </c>
      <c r="Q29" s="109" t="s">
        <v>204</v>
      </c>
      <c r="R29" s="108">
        <v>2</v>
      </c>
      <c r="S29" s="111" t="s">
        <v>124</v>
      </c>
      <c r="T29" s="108">
        <v>1010502</v>
      </c>
      <c r="U29" s="108">
        <v>460</v>
      </c>
      <c r="V29" s="108">
        <v>1156</v>
      </c>
      <c r="W29" s="108">
        <v>99</v>
      </c>
      <c r="X29" s="113">
        <v>2021</v>
      </c>
      <c r="Y29" s="113">
        <v>669</v>
      </c>
      <c r="Z29" s="113">
        <v>0</v>
      </c>
      <c r="AA29" s="114" t="s">
        <v>125</v>
      </c>
      <c r="AB29" s="109" t="s">
        <v>175</v>
      </c>
      <c r="AC29" s="107">
        <f t="shared" si="1"/>
        <v>1</v>
      </c>
    </row>
    <row r="30" spans="1:29" ht="15">
      <c r="A30" s="108">
        <v>2021</v>
      </c>
      <c r="B30" s="108">
        <v>345</v>
      </c>
      <c r="C30" s="109" t="s">
        <v>153</v>
      </c>
      <c r="D30" s="208" t="s">
        <v>205</v>
      </c>
      <c r="E30" s="109" t="s">
        <v>170</v>
      </c>
      <c r="F30" s="111" t="s">
        <v>206</v>
      </c>
      <c r="G30" s="112">
        <v>244</v>
      </c>
      <c r="H30" s="112">
        <v>44</v>
      </c>
      <c r="I30" s="143" t="s">
        <v>119</v>
      </c>
      <c r="J30" s="112">
        <f t="shared" si="0"/>
        <v>200</v>
      </c>
      <c r="K30" s="209" t="s">
        <v>207</v>
      </c>
      <c r="L30" s="108">
        <v>2021</v>
      </c>
      <c r="M30" s="108">
        <v>3706</v>
      </c>
      <c r="N30" s="109" t="s">
        <v>155</v>
      </c>
      <c r="O30" s="111" t="s">
        <v>208</v>
      </c>
      <c r="P30" s="109" t="s">
        <v>209</v>
      </c>
      <c r="Q30" s="109" t="s">
        <v>125</v>
      </c>
      <c r="R30" s="108">
        <v>1</v>
      </c>
      <c r="S30" s="111" t="s">
        <v>135</v>
      </c>
      <c r="T30" s="108">
        <v>1010803</v>
      </c>
      <c r="U30" s="108">
        <v>800</v>
      </c>
      <c r="V30" s="108">
        <v>1043</v>
      </c>
      <c r="W30" s="108">
        <v>7</v>
      </c>
      <c r="X30" s="113">
        <v>2021</v>
      </c>
      <c r="Y30" s="113">
        <v>668</v>
      </c>
      <c r="Z30" s="113">
        <v>0</v>
      </c>
      <c r="AA30" s="114" t="s">
        <v>125</v>
      </c>
      <c r="AB30" s="109" t="s">
        <v>210</v>
      </c>
      <c r="AC30" s="107">
        <f t="shared" si="1"/>
        <v>1</v>
      </c>
    </row>
    <row r="31" spans="1:28" ht="15">
      <c r="A31" s="108"/>
      <c r="B31" s="108"/>
      <c r="C31" s="109"/>
      <c r="D31" s="208"/>
      <c r="E31" s="109"/>
      <c r="F31" s="210"/>
      <c r="G31" s="211"/>
      <c r="H31" s="112"/>
      <c r="I31" s="143"/>
      <c r="J31" s="112"/>
      <c r="K31" s="209"/>
      <c r="L31" s="108"/>
      <c r="M31" s="108"/>
      <c r="N31" s="109"/>
      <c r="O31" s="111"/>
      <c r="P31" s="109"/>
      <c r="Q31" s="109"/>
      <c r="R31" s="108"/>
      <c r="S31" s="111"/>
      <c r="T31" s="108"/>
      <c r="U31" s="108"/>
      <c r="V31" s="108"/>
      <c r="W31" s="108"/>
      <c r="X31" s="113"/>
      <c r="Y31" s="113"/>
      <c r="Z31" s="113"/>
      <c r="AA31" s="114"/>
      <c r="AB31" s="109"/>
    </row>
    <row r="32" spans="1:29" ht="15">
      <c r="A32" s="108"/>
      <c r="B32" s="108"/>
      <c r="C32" s="109"/>
      <c r="D32" s="208"/>
      <c r="E32" s="109"/>
      <c r="F32" s="212" t="s">
        <v>211</v>
      </c>
      <c r="G32" s="213">
        <f>SUM(G11:G30)</f>
        <v>16843.18</v>
      </c>
      <c r="H32" s="112"/>
      <c r="I32" s="143"/>
      <c r="J32" s="112"/>
      <c r="K32" s="209"/>
      <c r="L32" s="108"/>
      <c r="M32" s="108"/>
      <c r="N32" s="109"/>
      <c r="O32" s="111"/>
      <c r="P32" s="109"/>
      <c r="Q32" s="109"/>
      <c r="R32" s="108"/>
      <c r="S32" s="111"/>
      <c r="T32" s="108"/>
      <c r="U32" s="108"/>
      <c r="V32" s="108"/>
      <c r="W32" s="108"/>
      <c r="X32" s="113"/>
      <c r="Y32" s="113"/>
      <c r="Z32" s="113"/>
      <c r="AA32" s="114"/>
      <c r="AB32" s="109"/>
      <c r="AC32" s="107" t="e">
        <f>SUM(AC20:AC30)</f>
        <v>#REF!</v>
      </c>
    </row>
    <row r="33" s="107" customFormat="1" ht="15"/>
    <row r="34" s="107" customFormat="1" ht="15"/>
    <row r="35" s="107" customFormat="1" ht="15"/>
    <row r="36" s="107" customFormat="1" ht="15"/>
    <row r="37" s="107" customFormat="1" ht="15"/>
    <row r="38" s="107" customFormat="1" ht="15"/>
    <row r="39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153"/>
    </row>
    <row r="2" s="97" customFormat="1" ht="15" customHeight="1"/>
    <row r="3" spans="1:17" s="90" customFormat="1" ht="22.5" customHeight="1">
      <c r="A3" s="298" t="s">
        <v>111</v>
      </c>
      <c r="B3" s="298"/>
      <c r="C3" s="298"/>
      <c r="D3" s="298"/>
      <c r="E3" s="298"/>
      <c r="F3" s="298"/>
      <c r="G3" s="298"/>
      <c r="H3" s="298"/>
      <c r="I3" s="298"/>
      <c r="J3" s="299"/>
      <c r="K3" s="299"/>
      <c r="L3" s="299"/>
      <c r="M3" s="299"/>
      <c r="N3" s="299"/>
      <c r="O3" s="299"/>
      <c r="P3" s="299"/>
      <c r="Q3" s="152"/>
    </row>
    <row r="4" spans="1:17" s="90" customFormat="1" ht="15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  <c r="Q4" s="152"/>
    </row>
    <row r="5" spans="1:17" s="90" customFormat="1" ht="22.5" customHeight="1">
      <c r="A5" s="285" t="s">
        <v>110</v>
      </c>
      <c r="B5" s="285"/>
      <c r="C5" s="285"/>
      <c r="D5" s="285"/>
      <c r="E5" s="285"/>
      <c r="F5" s="285"/>
      <c r="G5" s="285"/>
      <c r="H5" s="285"/>
      <c r="I5" s="286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93" t="s">
        <v>96</v>
      </c>
      <c r="D6" s="294"/>
      <c r="E6" s="294"/>
      <c r="F6" s="294"/>
      <c r="G6" s="295"/>
      <c r="H6" s="200">
        <v>0</v>
      </c>
      <c r="I6" s="204"/>
      <c r="J6" s="291" t="s">
        <v>96</v>
      </c>
      <c r="K6" s="291"/>
      <c r="L6" s="291"/>
      <c r="M6" s="291"/>
      <c r="N6" s="292"/>
      <c r="O6" s="205">
        <v>0</v>
      </c>
      <c r="P6" s="204"/>
    </row>
    <row r="7" spans="3:16" s="90" customFormat="1" ht="22.5" customHeight="1">
      <c r="C7" s="293" t="s">
        <v>94</v>
      </c>
      <c r="D7" s="294"/>
      <c r="E7" s="294"/>
      <c r="F7" s="294"/>
      <c r="G7" s="201"/>
      <c r="H7" s="200">
        <v>0</v>
      </c>
      <c r="I7" s="202"/>
      <c r="J7" s="289" t="s">
        <v>94</v>
      </c>
      <c r="K7" s="289"/>
      <c r="L7" s="289"/>
      <c r="M7" s="289"/>
      <c r="N7" s="290"/>
      <c r="O7" s="203">
        <v>0</v>
      </c>
      <c r="P7" s="202"/>
    </row>
    <row r="8" spans="3:16" s="90" customFormat="1" ht="22.5" customHeight="1">
      <c r="C8" s="293" t="s">
        <v>93</v>
      </c>
      <c r="D8" s="294"/>
      <c r="E8" s="294"/>
      <c r="F8" s="294"/>
      <c r="G8" s="201"/>
      <c r="H8" s="200">
        <f>H6-H7</f>
        <v>0</v>
      </c>
      <c r="I8" s="198"/>
      <c r="J8" s="287" t="s">
        <v>93</v>
      </c>
      <c r="K8" s="287"/>
      <c r="L8" s="287"/>
      <c r="M8" s="287"/>
      <c r="N8" s="288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00" t="s">
        <v>108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2"/>
    </row>
    <row r="11" spans="1:16" s="90" customFormat="1" ht="22.5" customHeight="1">
      <c r="A11" s="228" t="s">
        <v>14</v>
      </c>
      <c r="B11" s="239"/>
      <c r="C11" s="228" t="s">
        <v>15</v>
      </c>
      <c r="D11" s="238"/>
      <c r="E11" s="238"/>
      <c r="F11" s="238"/>
      <c r="G11" s="238"/>
      <c r="H11" s="238"/>
      <c r="I11" s="239"/>
      <c r="J11" s="228" t="s">
        <v>1</v>
      </c>
      <c r="K11" s="239"/>
      <c r="L11" s="150"/>
      <c r="M11" s="228" t="s">
        <v>64</v>
      </c>
      <c r="N11" s="238"/>
      <c r="O11" s="238"/>
      <c r="P11" s="239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Ragioneria1</cp:lastModifiedBy>
  <cp:lastPrinted>2022-02-08T11:38:50Z</cp:lastPrinted>
  <dcterms:created xsi:type="dcterms:W3CDTF">1996-11-05T10:16:36Z</dcterms:created>
  <dcterms:modified xsi:type="dcterms:W3CDTF">2022-02-08T11:44:41Z</dcterms:modified>
  <cp:category/>
  <cp:version/>
  <cp:contentType/>
  <cp:contentStatus/>
</cp:coreProperties>
</file>